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8800" windowHeight="1233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32" i="1"/>
  <c r="I29" i="1"/>
  <c r="I27" i="1"/>
  <c r="I24" i="1"/>
  <c r="I16" i="1"/>
  <c r="I14" i="1"/>
  <c r="I12" i="1"/>
  <c r="I9" i="1"/>
  <c r="F35" i="1"/>
  <c r="I35" i="1" s="1"/>
  <c r="F34" i="1"/>
  <c r="F33" i="1"/>
  <c r="I33" i="1" s="1"/>
  <c r="F32" i="1"/>
  <c r="F30" i="1"/>
  <c r="I30" i="1" s="1"/>
  <c r="F29" i="1"/>
  <c r="F28" i="1"/>
  <c r="I28" i="1" s="1"/>
  <c r="I26" i="1" s="1"/>
  <c r="F27" i="1"/>
  <c r="F25" i="1"/>
  <c r="I25" i="1" s="1"/>
  <c r="F24" i="1"/>
  <c r="F22" i="1"/>
  <c r="I22" i="1" s="1"/>
  <c r="F21" i="1"/>
  <c r="I21" i="1" s="1"/>
  <c r="F20" i="1"/>
  <c r="F18" i="1"/>
  <c r="I18" i="1" s="1"/>
  <c r="F17" i="1"/>
  <c r="I17" i="1" s="1"/>
  <c r="F16" i="1"/>
  <c r="F15" i="1"/>
  <c r="I15" i="1" s="1"/>
  <c r="F14" i="1"/>
  <c r="F13" i="1"/>
  <c r="I13" i="1" s="1"/>
  <c r="F12" i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G37" i="1" s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F19" i="1"/>
  <c r="E37" i="1"/>
  <c r="D37" i="1"/>
  <c r="I10" i="1"/>
  <c r="F7" i="1"/>
  <c r="I31" i="1"/>
  <c r="I23" i="1"/>
  <c r="F10" i="1"/>
  <c r="F37" i="1" s="1"/>
  <c r="F23" i="1"/>
  <c r="F26" i="1"/>
  <c r="F31" i="1"/>
  <c r="I20" i="1"/>
  <c r="I19" i="1" s="1"/>
  <c r="I7" i="1"/>
  <c r="I37" i="1" l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<sst xmlns="http://schemas.openxmlformats.org/spreadsheetml/2006/main" count="65" uniqueCount="65">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</sst>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1</xdr:rowOff>
    </xdr:from>
    <xdr:to>
      <xdr:col>8</xdr:col>
      <xdr:colOff>1038225</xdr:colOff>
      <xdr:row>40</xdr:row>
      <xdr:rowOff>133351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257"/>
        <a:stretch/>
      </xdr:blipFill>
      <xdr:spPr>
        <a:xfrm>
          <a:off x="0" y="5943601"/>
          <a:ext cx="1086802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="120" zoomScaleNormal="120" zoomScaleSheetLayoutView="90" workbookViewId="0">
      <selection activeCell="C7" sqref="C7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13344235</v>
      </c>
      <c r="E7" s="18">
        <f>SUM(E8:E9)</f>
        <v>1717237.93</v>
      </c>
      <c r="F7" s="18">
        <f t="shared" ref="F7:I7" si="0">SUM(F8:F9)</f>
        <v>15061472.93</v>
      </c>
      <c r="G7" s="18">
        <f t="shared" si="0"/>
        <v>8141595.4800000004</v>
      </c>
      <c r="H7" s="18">
        <f t="shared" si="0"/>
        <v>8132547.4800000004</v>
      </c>
      <c r="I7" s="18">
        <f t="shared" si="0"/>
        <v>6919877.4499999993</v>
      </c>
    </row>
    <row r="8" spans="1:9" x14ac:dyDescent="0.2">
      <c r="A8" s="27" t="s">
        <v>41</v>
      </c>
      <c r="B8" s="9"/>
      <c r="C8" s="3" t="s">
        <v>1</v>
      </c>
      <c r="D8" s="19">
        <v>13344235</v>
      </c>
      <c r="E8" s="19">
        <v>1717237.93</v>
      </c>
      <c r="F8" s="19">
        <f>D8+E8</f>
        <v>15061472.93</v>
      </c>
      <c r="G8" s="19">
        <v>8141595.4800000004</v>
      </c>
      <c r="H8" s="19">
        <v>8132547.4800000004</v>
      </c>
      <c r="I8" s="19">
        <f>F8-G8</f>
        <v>6919877.4499999993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447499764.44</v>
      </c>
      <c r="E10" s="18">
        <f>SUM(E11:E18)</f>
        <v>49008056.149999999</v>
      </c>
      <c r="F10" s="18">
        <f t="shared" ref="F10:I10" si="1">SUM(F11:F18)</f>
        <v>496507820.59000003</v>
      </c>
      <c r="G10" s="18">
        <f t="shared" si="1"/>
        <v>266290023.55000001</v>
      </c>
      <c r="H10" s="18">
        <f t="shared" si="1"/>
        <v>265897717.07999998</v>
      </c>
      <c r="I10" s="18">
        <f t="shared" si="1"/>
        <v>230217797.04000005</v>
      </c>
    </row>
    <row r="11" spans="1:9" x14ac:dyDescent="0.2">
      <c r="A11" s="27" t="s">
        <v>46</v>
      </c>
      <c r="B11" s="9"/>
      <c r="C11" s="3" t="s">
        <v>4</v>
      </c>
      <c r="D11" s="19">
        <v>242340886.72</v>
      </c>
      <c r="E11" s="19">
        <v>-27806984.350000001</v>
      </c>
      <c r="F11" s="19">
        <f t="shared" ref="F11:F18" si="2">D11+E11</f>
        <v>214533902.37</v>
      </c>
      <c r="G11" s="19">
        <v>133718528.16</v>
      </c>
      <c r="H11" s="19">
        <v>133555408.7</v>
      </c>
      <c r="I11" s="19">
        <f t="shared" ref="I11:I18" si="3">F11-G11</f>
        <v>80815374.210000008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205158877.72</v>
      </c>
      <c r="E18" s="19">
        <v>76815040.5</v>
      </c>
      <c r="F18" s="19">
        <f t="shared" si="2"/>
        <v>281973918.22000003</v>
      </c>
      <c r="G18" s="19">
        <v>132571495.39</v>
      </c>
      <c r="H18" s="19">
        <v>132342308.38</v>
      </c>
      <c r="I18" s="19">
        <f t="shared" si="3"/>
        <v>149402422.83000004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3455736.75</v>
      </c>
      <c r="E19" s="18">
        <f>SUM(E20:E22)</f>
        <v>-131491.5</v>
      </c>
      <c r="F19" s="18">
        <f t="shared" ref="F19:I19" si="4">SUM(F20:F22)</f>
        <v>3324245.25</v>
      </c>
      <c r="G19" s="18">
        <f t="shared" si="4"/>
        <v>2028496.94</v>
      </c>
      <c r="H19" s="18">
        <f t="shared" si="4"/>
        <v>2002730.67</v>
      </c>
      <c r="I19" s="18">
        <f t="shared" si="4"/>
        <v>1295748.31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3455736.75</v>
      </c>
      <c r="E21" s="19">
        <v>-131491.5</v>
      </c>
      <c r="F21" s="19">
        <f t="shared" si="5"/>
        <v>3324245.25</v>
      </c>
      <c r="G21" s="19">
        <v>2028496.94</v>
      </c>
      <c r="H21" s="19">
        <v>2002730.67</v>
      </c>
      <c r="I21" s="19">
        <f t="shared" si="6"/>
        <v>1295748.31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464299736.19</v>
      </c>
      <c r="E37" s="24">
        <f t="shared" ref="E37:I37" si="16">SUM(E7+E10+E19+E23+E26+E31)</f>
        <v>50593802.579999998</v>
      </c>
      <c r="F37" s="24">
        <f t="shared" si="16"/>
        <v>514893538.77000004</v>
      </c>
      <c r="G37" s="24">
        <f t="shared" si="16"/>
        <v>276460115.97000003</v>
      </c>
      <c r="H37" s="24">
        <f t="shared" si="16"/>
        <v>276032995.23000002</v>
      </c>
      <c r="I37" s="24">
        <f t="shared" si="16"/>
        <v>238433422.80000004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2020-10-23T20:26:53Z</cp:lastPrinted>
  <dcterms:created xsi:type="dcterms:W3CDTF">2012-12-11T21:13:37Z</dcterms:created>
  <dcterms:modified xsi:type="dcterms:W3CDTF">2020-11-30T19:15:46Z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